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<sst xmlns="http://schemas.openxmlformats.org/spreadsheetml/2006/main" count="38" uniqueCount="24">
  <si>
    <t>附件1</t>
  </si>
  <si>
    <t>荆州市2022年度市直机关（单位）公开遴选
 补录面试人员名单</t>
  </si>
  <si>
    <t>遴选机关</t>
  </si>
  <si>
    <t>岗位代码</t>
  </si>
  <si>
    <t>招录人数</t>
  </si>
  <si>
    <t>准考证号</t>
  </si>
  <si>
    <t>考生姓名</t>
  </si>
  <si>
    <t>荆州市信访局</t>
  </si>
  <si>
    <t>荆州市退役军人事务局</t>
  </si>
  <si>
    <t>荆州市审计局</t>
  </si>
  <si>
    <t>荆州市市场监督管理局</t>
  </si>
  <si>
    <t>荆州市人民政府研究室</t>
  </si>
  <si>
    <t>荆州市城市管理执法委员会</t>
  </si>
  <si>
    <t>荆州经济技术开发区管理委员会</t>
  </si>
  <si>
    <t>荆州纪南生态文化旅游区管理委员会</t>
  </si>
  <si>
    <t>荆州高新技术产业开发区管理委员会</t>
  </si>
  <si>
    <t>湖北洪湖国家级自然保护区管理局</t>
  </si>
  <si>
    <t>荆州市总工会</t>
  </si>
  <si>
    <t>荆州市机关事务服务中心</t>
  </si>
  <si>
    <t>荆州市养老保险服务中心</t>
  </si>
  <si>
    <t>荆州市劳动就业服务中心</t>
  </si>
  <si>
    <t>荆州市水政监察支队</t>
  </si>
  <si>
    <t>荆州市农业农村发展中心</t>
  </si>
  <si>
    <t>荆州市人民对外友好协会秘书处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</si>
</sst>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23" fillId="12" borderId="4" applyNumberFormat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20"/>
  <sheetViews>
    <sheetView tabSelected="1" workbookViewId="0">
      <selection activeCell="G13" sqref="G13"/>
    </sheetView>
  </sheetViews>
  <sheetFormatPr defaultColWidth="9" defaultRowHeight="13.5" outlineLevelCol="4"/>
  <cols>
    <col min="1" max="1" width="33" style="4" customWidth="1"/>
    <col min="2" max="2" width="16.25" style="4" customWidth="1"/>
    <col min="3" max="3" width="12.5" style="4" customWidth="1"/>
    <col min="4" max="4" width="16.375" style="4" customWidth="1"/>
    <col min="5" max="5" width="16.75" style="4" customWidth="1"/>
  </cols>
  <sheetData>
    <row r="1" s="1" customFormat="1" ht="26" customHeight="1" spans="1:5">
      <c r="A1" s="5" t="s">
        <v>0</v>
      </c>
      <c r="B1" s="6"/>
      <c r="C1" s="6"/>
      <c r="D1" s="6"/>
      <c r="E1" s="6"/>
    </row>
    <row r="2" s="1" customFormat="1" ht="63" customHeight="1" spans="1:5">
      <c r="A2" s="7" t="s">
        <v>1</v>
      </c>
      <c r="B2" s="8"/>
      <c r="C2" s="8"/>
      <c r="D2" s="8"/>
      <c r="E2" s="8"/>
    </row>
    <row r="3" s="1" customFormat="1" ht="22" customHeight="1" spans="1:5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</row>
    <row r="4" s="2" customFormat="1" ht="22" customHeight="1" spans="1:5">
      <c r="A4" s="11" t="s">
        <v>7</v>
      </c>
      <c r="B4" s="11" t="str">
        <f>"22014"</f>
        <v>22014</v>
      </c>
      <c r="C4" s="11">
        <v>1</v>
      </c>
      <c r="D4" s="11" t="str">
        <f>"202210101"</f>
        <v>202210101</v>
      </c>
      <c r="E4" s="11" t="str">
        <f>"张娇"</f>
        <v>张娇</v>
      </c>
    </row>
    <row r="5" s="2" customFormat="1" ht="22" customHeight="1" spans="1:5">
      <c r="A5" s="11"/>
      <c r="B5" s="11"/>
      <c r="C5" s="11"/>
      <c r="D5" s="11" t="str">
        <f>"202210114"</f>
        <v>202210114</v>
      </c>
      <c r="E5" s="11" t="str">
        <f>"许新祥"</f>
        <v>许新祥</v>
      </c>
    </row>
    <row r="6" s="2" customFormat="1" ht="22" customHeight="1" spans="1:5">
      <c r="A6" s="11"/>
      <c r="B6" s="11"/>
      <c r="C6" s="11"/>
      <c r="D6" s="11" t="str">
        <f>"202210723"</f>
        <v>202210723</v>
      </c>
      <c r="E6" s="11" t="str">
        <f>"何健"</f>
        <v>何健</v>
      </c>
    </row>
    <row r="7" s="2" customFormat="1" ht="22" customHeight="1" spans="1:5">
      <c r="A7" s="11" t="s">
        <v>8</v>
      </c>
      <c r="B7" s="11" t="str">
        <f t="shared" ref="B7:B9" si="0">"22037"</f>
        <v>22037</v>
      </c>
      <c r="C7" s="11">
        <v>1</v>
      </c>
      <c r="D7" s="11" t="str">
        <f>"202210323"</f>
        <v>202210323</v>
      </c>
      <c r="E7" s="11" t="str">
        <f>"邓露"</f>
        <v>邓露</v>
      </c>
    </row>
    <row r="8" s="2" customFormat="1" ht="22" customHeight="1" spans="1:5">
      <c r="A8" s="11" t="s">
        <v>8</v>
      </c>
      <c r="B8" s="11" t="str">
        <f t="shared" si="0"/>
        <v>22037</v>
      </c>
      <c r="C8" s="11"/>
      <c r="D8" s="11" t="str">
        <f>"202210110"</f>
        <v>202210110</v>
      </c>
      <c r="E8" s="11" t="str">
        <f>"胡振"</f>
        <v>胡振</v>
      </c>
    </row>
    <row r="9" s="2" customFormat="1" ht="22" customHeight="1" spans="1:5">
      <c r="A9" s="11" t="s">
        <v>8</v>
      </c>
      <c r="B9" s="11" t="str">
        <f t="shared" si="0"/>
        <v>22037</v>
      </c>
      <c r="C9" s="11"/>
      <c r="D9" s="11" t="str">
        <f>"202211714"</f>
        <v>202211714</v>
      </c>
      <c r="E9" s="11" t="str">
        <f>"李昱甫"</f>
        <v>李昱甫</v>
      </c>
    </row>
    <row r="10" s="2" customFormat="1" ht="22" customHeight="1" spans="1:5">
      <c r="A10" s="11" t="s">
        <v>9</v>
      </c>
      <c r="B10" s="11" t="str">
        <f>"22039"</f>
        <v>22039</v>
      </c>
      <c r="C10" s="11">
        <v>1</v>
      </c>
      <c r="D10" s="11" t="str">
        <f>"202211909"</f>
        <v>202211909</v>
      </c>
      <c r="E10" s="11" t="str">
        <f>"谷语春"</f>
        <v>谷语春</v>
      </c>
    </row>
    <row r="11" s="2" customFormat="1" ht="22" customHeight="1" spans="1:5">
      <c r="A11" s="11"/>
      <c r="B11" s="11"/>
      <c r="C11" s="11"/>
      <c r="D11" s="11" t="str">
        <f>"202211008"</f>
        <v>202211008</v>
      </c>
      <c r="E11" s="11" t="str">
        <f>"刘亚"</f>
        <v>刘亚</v>
      </c>
    </row>
    <row r="12" s="2" customFormat="1" ht="22" customHeight="1" spans="1:5">
      <c r="A12" s="11"/>
      <c r="B12" s="11"/>
      <c r="C12" s="11"/>
      <c r="D12" s="11" t="str">
        <f>"202210718"</f>
        <v>202210718</v>
      </c>
      <c r="E12" s="11" t="str">
        <f>"田思慧"</f>
        <v>田思慧</v>
      </c>
    </row>
    <row r="13" s="2" customFormat="1" ht="22" customHeight="1" spans="1:5">
      <c r="A13" s="11"/>
      <c r="B13" s="11"/>
      <c r="C13" s="11"/>
      <c r="D13" s="11" t="str">
        <f>"202211704"</f>
        <v>202211704</v>
      </c>
      <c r="E13" s="11" t="str">
        <f>"王永红"</f>
        <v>王永红</v>
      </c>
    </row>
    <row r="14" s="2" customFormat="1" ht="22" customHeight="1" spans="1:5">
      <c r="A14" s="11"/>
      <c r="B14" s="11"/>
      <c r="C14" s="11"/>
      <c r="D14" s="11" t="str">
        <f>"202210925"</f>
        <v>202210925</v>
      </c>
      <c r="E14" s="11" t="str">
        <f>"邓婷文"</f>
        <v>邓婷文</v>
      </c>
    </row>
    <row r="15" s="2" customFormat="1" ht="22" customHeight="1" spans="1:5">
      <c r="A15" s="11" t="s">
        <v>10</v>
      </c>
      <c r="B15" s="11" t="str">
        <f t="shared" ref="B15:B17" si="1">"22042"</f>
        <v>22042</v>
      </c>
      <c r="C15" s="11">
        <v>1</v>
      </c>
      <c r="D15" s="11" t="str">
        <f>"202211428"</f>
        <v>202211428</v>
      </c>
      <c r="E15" s="11" t="str">
        <f>"李小君"</f>
        <v>李小君</v>
      </c>
    </row>
    <row r="16" s="2" customFormat="1" ht="22" customHeight="1" spans="1:5">
      <c r="A16" s="11"/>
      <c r="B16" s="11" t="str">
        <f t="shared" si="1"/>
        <v>22042</v>
      </c>
      <c r="C16" s="11"/>
      <c r="D16" s="11" t="str">
        <f>"202211408"</f>
        <v>202211408</v>
      </c>
      <c r="E16" s="11" t="str">
        <f>"谭佳"</f>
        <v>谭佳</v>
      </c>
    </row>
    <row r="17" s="2" customFormat="1" ht="22" customHeight="1" spans="1:5">
      <c r="A17" s="11"/>
      <c r="B17" s="11" t="str">
        <f t="shared" si="1"/>
        <v>22042</v>
      </c>
      <c r="C17" s="11"/>
      <c r="D17" s="11" t="str">
        <f>"202211415"</f>
        <v>202211415</v>
      </c>
      <c r="E17" s="11" t="str">
        <f>"朱云天"</f>
        <v>朱云天</v>
      </c>
    </row>
    <row r="18" s="2" customFormat="1" ht="22" customHeight="1" spans="1:5">
      <c r="A18" s="11"/>
      <c r="B18" s="11" t="str">
        <f t="shared" ref="B18:B20" si="2">"22043"</f>
        <v>22043</v>
      </c>
      <c r="C18" s="11">
        <v>1</v>
      </c>
      <c r="D18" s="11" t="str">
        <f>"202210229"</f>
        <v>202210229</v>
      </c>
      <c r="E18" s="11" t="str">
        <f>"李碧显"</f>
        <v>李碧显</v>
      </c>
    </row>
    <row r="19" s="2" customFormat="1" ht="22" customHeight="1" spans="1:5">
      <c r="A19" s="11"/>
      <c r="B19" s="11" t="str">
        <f t="shared" si="2"/>
        <v>22043</v>
      </c>
      <c r="C19" s="11"/>
      <c r="D19" s="11" t="str">
        <f>"202210215"</f>
        <v>202210215</v>
      </c>
      <c r="E19" s="11" t="str">
        <f>"李杰"</f>
        <v>李杰</v>
      </c>
    </row>
    <row r="20" s="2" customFormat="1" ht="22" customHeight="1" spans="1:5">
      <c r="A20" s="11"/>
      <c r="B20" s="11" t="str">
        <f t="shared" si="2"/>
        <v>22043</v>
      </c>
      <c r="C20" s="11"/>
      <c r="D20" s="11" t="str">
        <f>"202210614"</f>
        <v>202210614</v>
      </c>
      <c r="E20" s="11" t="str">
        <f>"姚珊"</f>
        <v>姚珊</v>
      </c>
    </row>
    <row r="21" s="2" customFormat="1" ht="22" customHeight="1" spans="1:5">
      <c r="A21" s="11" t="s">
        <v>11</v>
      </c>
      <c r="B21" s="11" t="str">
        <f t="shared" ref="B21:B23" si="3">"22046"</f>
        <v>22046</v>
      </c>
      <c r="C21" s="11">
        <v>1</v>
      </c>
      <c r="D21" s="11" t="str">
        <f>"202211209"</f>
        <v>202211209</v>
      </c>
      <c r="E21" s="11" t="str">
        <f>"姜贝妮"</f>
        <v>姜贝妮</v>
      </c>
    </row>
    <row r="22" s="2" customFormat="1" ht="22" customHeight="1" spans="1:5">
      <c r="A22" s="11" t="s">
        <v>11</v>
      </c>
      <c r="B22" s="11" t="str">
        <f t="shared" si="3"/>
        <v>22046</v>
      </c>
      <c r="C22" s="11"/>
      <c r="D22" s="11" t="str">
        <f>"202210201"</f>
        <v>202210201</v>
      </c>
      <c r="E22" s="11" t="str">
        <f>"李露露"</f>
        <v>李露露</v>
      </c>
    </row>
    <row r="23" s="2" customFormat="1" ht="22" customHeight="1" spans="1:5">
      <c r="A23" s="11" t="s">
        <v>11</v>
      </c>
      <c r="B23" s="11" t="str">
        <f t="shared" si="3"/>
        <v>22046</v>
      </c>
      <c r="C23" s="11"/>
      <c r="D23" s="11" t="str">
        <f>"202210202"</f>
        <v>202210202</v>
      </c>
      <c r="E23" s="11" t="str">
        <f>"张梦莲"</f>
        <v>张梦莲</v>
      </c>
    </row>
    <row r="24" s="2" customFormat="1" ht="22" customHeight="1" spans="1:5">
      <c r="A24" s="11" t="s">
        <v>12</v>
      </c>
      <c r="B24" s="11" t="str">
        <f t="shared" ref="B24:B26" si="4">"22047"</f>
        <v>22047</v>
      </c>
      <c r="C24" s="11">
        <v>1</v>
      </c>
      <c r="D24" s="11" t="str">
        <f>"202211326"</f>
        <v>202211326</v>
      </c>
      <c r="E24" s="11" t="str">
        <f>"王宏明"</f>
        <v>王宏明</v>
      </c>
    </row>
    <row r="25" s="2" customFormat="1" ht="22" customHeight="1" spans="1:5">
      <c r="A25" s="11" t="s">
        <v>12</v>
      </c>
      <c r="B25" s="11" t="str">
        <f t="shared" si="4"/>
        <v>22047</v>
      </c>
      <c r="C25" s="11"/>
      <c r="D25" s="11" t="str">
        <f>"202211725"</f>
        <v>202211725</v>
      </c>
      <c r="E25" s="11" t="str">
        <f>"洪娜敏"</f>
        <v>洪娜敏</v>
      </c>
    </row>
    <row r="26" s="2" customFormat="1" ht="22" customHeight="1" spans="1:5">
      <c r="A26" s="11" t="s">
        <v>12</v>
      </c>
      <c r="B26" s="11" t="str">
        <f t="shared" si="4"/>
        <v>22047</v>
      </c>
      <c r="C26" s="11"/>
      <c r="D26" s="11" t="str">
        <f>"202211523"</f>
        <v>202211523</v>
      </c>
      <c r="E26" s="11" t="str">
        <f>"陈丽丽"</f>
        <v>陈丽丽</v>
      </c>
    </row>
    <row r="27" s="2" customFormat="1" ht="22" customHeight="1" spans="1:5">
      <c r="A27" s="11" t="s">
        <v>13</v>
      </c>
      <c r="B27" s="11" t="str">
        <f>"22049"</f>
        <v>22049</v>
      </c>
      <c r="C27" s="11">
        <v>1</v>
      </c>
      <c r="D27" s="11" t="str">
        <f>"202210102"</f>
        <v>202210102</v>
      </c>
      <c r="E27" s="11" t="str">
        <f>"陈明秋"</f>
        <v>陈明秋</v>
      </c>
    </row>
    <row r="28" s="2" customFormat="1" ht="22" customHeight="1" spans="1:5">
      <c r="A28" s="11"/>
      <c r="B28" s="11" t="str">
        <f t="shared" ref="B27:B29" si="5">"22049"</f>
        <v>22049</v>
      </c>
      <c r="C28" s="11"/>
      <c r="D28" s="11" t="str">
        <f>"202210127"</f>
        <v>202210127</v>
      </c>
      <c r="E28" s="11" t="str">
        <f>"周咪"</f>
        <v>周咪</v>
      </c>
    </row>
    <row r="29" s="2" customFormat="1" ht="22" customHeight="1" spans="1:5">
      <c r="A29" s="11"/>
      <c r="B29" s="11" t="str">
        <f t="shared" si="5"/>
        <v>22049</v>
      </c>
      <c r="C29" s="11"/>
      <c r="D29" s="11" t="str">
        <f>"202210116"</f>
        <v>202210116</v>
      </c>
      <c r="E29" s="11" t="str">
        <f>"王明"</f>
        <v>王明</v>
      </c>
    </row>
    <row r="30" s="2" customFormat="1" ht="22" customHeight="1" spans="1:5">
      <c r="A30" s="11"/>
      <c r="B30" s="11" t="str">
        <f>"22051"</f>
        <v>22051</v>
      </c>
      <c r="C30" s="11">
        <v>1</v>
      </c>
      <c r="D30" s="11" t="str">
        <f>"202210417"</f>
        <v>202210417</v>
      </c>
      <c r="E30" s="11" t="str">
        <f>"武秋实"</f>
        <v>武秋实</v>
      </c>
    </row>
    <row r="31" s="2" customFormat="1" ht="22" customHeight="1" spans="1:5">
      <c r="A31" s="11"/>
      <c r="B31" s="11" t="str">
        <f t="shared" ref="B30:B32" si="6">"22051"</f>
        <v>22051</v>
      </c>
      <c r="C31" s="11"/>
      <c r="D31" s="11" t="str">
        <f>"202210622"</f>
        <v>202210622</v>
      </c>
      <c r="E31" s="11" t="str">
        <f>"陈冬梅"</f>
        <v>陈冬梅</v>
      </c>
    </row>
    <row r="32" s="2" customFormat="1" ht="22" customHeight="1" spans="1:5">
      <c r="A32" s="11"/>
      <c r="B32" s="11" t="str">
        <f t="shared" si="6"/>
        <v>22051</v>
      </c>
      <c r="C32" s="11"/>
      <c r="D32" s="11" t="str">
        <f>"202211014"</f>
        <v>202211014</v>
      </c>
      <c r="E32" s="11" t="str">
        <f>"谢墨"</f>
        <v>谢墨</v>
      </c>
    </row>
    <row r="33" s="2" customFormat="1" ht="22" customHeight="1" spans="1:5">
      <c r="A33" s="11"/>
      <c r="B33" s="11" t="str">
        <f t="shared" ref="B33:B35" si="7">"22052"</f>
        <v>22052</v>
      </c>
      <c r="C33" s="11">
        <v>1</v>
      </c>
      <c r="D33" s="11" t="str">
        <f>"202210621"</f>
        <v>202210621</v>
      </c>
      <c r="E33" s="11" t="str">
        <f>"李佳航"</f>
        <v>李佳航</v>
      </c>
    </row>
    <row r="34" s="2" customFormat="1" ht="22" customHeight="1" spans="1:5">
      <c r="A34" s="11"/>
      <c r="B34" s="11" t="str">
        <f t="shared" si="7"/>
        <v>22052</v>
      </c>
      <c r="C34" s="11"/>
      <c r="D34" s="11" t="str">
        <f>"202210402"</f>
        <v>202210402</v>
      </c>
      <c r="E34" s="11" t="str">
        <f>"冯炜"</f>
        <v>冯炜</v>
      </c>
    </row>
    <row r="35" s="2" customFormat="1" ht="22" customHeight="1" spans="1:5">
      <c r="A35" s="11"/>
      <c r="B35" s="11" t="str">
        <f t="shared" si="7"/>
        <v>22052</v>
      </c>
      <c r="C35" s="11"/>
      <c r="D35" s="11" t="str">
        <f>"202211120"</f>
        <v>202211120</v>
      </c>
      <c r="E35" s="11" t="str">
        <f>"郑为"</f>
        <v>郑为</v>
      </c>
    </row>
    <row r="36" s="2" customFormat="1" ht="22" customHeight="1" spans="1:5">
      <c r="A36" s="11" t="s">
        <v>14</v>
      </c>
      <c r="B36" s="11" t="str">
        <f t="shared" ref="B36:B38" si="8">"22054"</f>
        <v>22054</v>
      </c>
      <c r="C36" s="11">
        <v>1</v>
      </c>
      <c r="D36" s="11" t="str">
        <f>"202210226"</f>
        <v>202210226</v>
      </c>
      <c r="E36" s="11" t="str">
        <f>"田孝艳"</f>
        <v>田孝艳</v>
      </c>
    </row>
    <row r="37" s="2" customFormat="1" ht="22" customHeight="1" spans="1:5">
      <c r="A37" s="11" t="s">
        <v>14</v>
      </c>
      <c r="B37" s="11" t="str">
        <f t="shared" si="8"/>
        <v>22054</v>
      </c>
      <c r="C37" s="11"/>
      <c r="D37" s="11" t="str">
        <f>"202211808"</f>
        <v>202211808</v>
      </c>
      <c r="E37" s="11" t="str">
        <f>"沈佳"</f>
        <v>沈佳</v>
      </c>
    </row>
    <row r="38" s="2" customFormat="1" ht="22" customHeight="1" spans="1:5">
      <c r="A38" s="11" t="s">
        <v>14</v>
      </c>
      <c r="B38" s="11" t="str">
        <f t="shared" si="8"/>
        <v>22054</v>
      </c>
      <c r="C38" s="11"/>
      <c r="D38" s="11" t="str">
        <f>"202211830"</f>
        <v>202211830</v>
      </c>
      <c r="E38" s="11" t="str">
        <f>"刘美"</f>
        <v>刘美</v>
      </c>
    </row>
    <row r="39" s="2" customFormat="1" ht="22" customHeight="1" spans="1:5">
      <c r="A39" s="11" t="s">
        <v>15</v>
      </c>
      <c r="B39" s="11" t="str">
        <f t="shared" ref="B39:B41" si="9">"22055"</f>
        <v>22055</v>
      </c>
      <c r="C39" s="11">
        <v>1</v>
      </c>
      <c r="D39" s="11" t="str">
        <f>"202211016"</f>
        <v>202211016</v>
      </c>
      <c r="E39" s="11" t="str">
        <f>"张涛"</f>
        <v>张涛</v>
      </c>
    </row>
    <row r="40" s="2" customFormat="1" ht="22" customHeight="1" spans="1:5">
      <c r="A40" s="11" t="s">
        <v>15</v>
      </c>
      <c r="B40" s="11" t="str">
        <f t="shared" si="9"/>
        <v>22055</v>
      </c>
      <c r="C40" s="11"/>
      <c r="D40" s="11" t="str">
        <f>"202211604"</f>
        <v>202211604</v>
      </c>
      <c r="E40" s="11" t="str">
        <f>"朱雅路"</f>
        <v>朱雅路</v>
      </c>
    </row>
    <row r="41" s="2" customFormat="1" ht="22" customHeight="1" spans="1:5">
      <c r="A41" s="11" t="s">
        <v>15</v>
      </c>
      <c r="B41" s="11" t="str">
        <f t="shared" si="9"/>
        <v>22055</v>
      </c>
      <c r="C41" s="11"/>
      <c r="D41" s="11" t="str">
        <f>"202211601"</f>
        <v>202211601</v>
      </c>
      <c r="E41" s="11" t="str">
        <f>"望晓苇"</f>
        <v>望晓苇</v>
      </c>
    </row>
    <row r="42" s="2" customFormat="1" ht="22" customHeight="1" spans="1:5">
      <c r="A42" s="11" t="s">
        <v>16</v>
      </c>
      <c r="B42" s="11" t="str">
        <f>"22057"</f>
        <v>22057</v>
      </c>
      <c r="C42" s="11">
        <v>1</v>
      </c>
      <c r="D42" s="11" t="str">
        <f>"202210604"</f>
        <v>202210604</v>
      </c>
      <c r="E42" s="11" t="str">
        <f>"许可"</f>
        <v>许可</v>
      </c>
    </row>
    <row r="43" s="2" customFormat="1" ht="22" customHeight="1" spans="1:5">
      <c r="A43" s="11"/>
      <c r="B43" s="11" t="str">
        <f t="shared" ref="B42:B44" si="10">"22057"</f>
        <v>22057</v>
      </c>
      <c r="C43" s="11"/>
      <c r="D43" s="11" t="str">
        <f>"202211306"</f>
        <v>202211306</v>
      </c>
      <c r="E43" s="11" t="str">
        <f>"熊茜"</f>
        <v>熊茜</v>
      </c>
    </row>
    <row r="44" s="2" customFormat="1" ht="22" customHeight="1" spans="1:5">
      <c r="A44" s="11"/>
      <c r="B44" s="11" t="str">
        <f t="shared" si="10"/>
        <v>22057</v>
      </c>
      <c r="C44" s="11"/>
      <c r="D44" s="11" t="str">
        <f>"202211304"</f>
        <v>202211304</v>
      </c>
      <c r="E44" s="11" t="str">
        <f>"王昊"</f>
        <v>王昊</v>
      </c>
    </row>
    <row r="45" s="2" customFormat="1" ht="22" customHeight="1" spans="1:5">
      <c r="A45" s="11"/>
      <c r="B45" s="11" t="str">
        <f t="shared" ref="B45:B47" si="11">"22058"</f>
        <v>22058</v>
      </c>
      <c r="C45" s="11">
        <v>1</v>
      </c>
      <c r="D45" s="11" t="str">
        <f>"202210602"</f>
        <v>202210602</v>
      </c>
      <c r="E45" s="11" t="str">
        <f>"刘琴"</f>
        <v>刘琴</v>
      </c>
    </row>
    <row r="46" s="2" customFormat="1" ht="22" customHeight="1" spans="1:5">
      <c r="A46" s="11"/>
      <c r="B46" s="11" t="str">
        <f t="shared" si="11"/>
        <v>22058</v>
      </c>
      <c r="C46" s="11"/>
      <c r="D46" s="11" t="str">
        <f>"202210118"</f>
        <v>202210118</v>
      </c>
      <c r="E46" s="11" t="str">
        <f>"胡维"</f>
        <v>胡维</v>
      </c>
    </row>
    <row r="47" s="2" customFormat="1" ht="22" customHeight="1" spans="1:5">
      <c r="A47" s="11"/>
      <c r="B47" s="11" t="str">
        <f t="shared" si="11"/>
        <v>22058</v>
      </c>
      <c r="C47" s="11"/>
      <c r="D47" s="11" t="str">
        <f>"202210316"</f>
        <v>202210316</v>
      </c>
      <c r="E47" s="11" t="str">
        <f>"刘毅"</f>
        <v>刘毅</v>
      </c>
    </row>
    <row r="48" s="2" customFormat="1" ht="22" customHeight="1" spans="1:5">
      <c r="A48" s="11" t="s">
        <v>17</v>
      </c>
      <c r="B48" s="11" t="str">
        <f>"22064"</f>
        <v>22064</v>
      </c>
      <c r="C48" s="11">
        <v>1</v>
      </c>
      <c r="D48" s="11" t="str">
        <f>"202210222"</f>
        <v>202210222</v>
      </c>
      <c r="E48" s="11" t="str">
        <f>"洪荆晶"</f>
        <v>洪荆晶</v>
      </c>
    </row>
    <row r="49" s="2" customFormat="1" ht="22" customHeight="1" spans="1:5">
      <c r="A49" s="11" t="s">
        <v>17</v>
      </c>
      <c r="B49" s="11" t="str">
        <f t="shared" ref="B48:B50" si="12">"22064"</f>
        <v>22064</v>
      </c>
      <c r="C49" s="11"/>
      <c r="D49" s="11" t="str">
        <f>"202211012"</f>
        <v>202211012</v>
      </c>
      <c r="E49" s="11" t="str">
        <f>"向亚男"</f>
        <v>向亚男</v>
      </c>
    </row>
    <row r="50" s="2" customFormat="1" ht="22" customHeight="1" spans="1:5">
      <c r="A50" s="11" t="s">
        <v>17</v>
      </c>
      <c r="B50" s="11" t="str">
        <f t="shared" si="12"/>
        <v>22064</v>
      </c>
      <c r="C50" s="11"/>
      <c r="D50" s="11" t="str">
        <f>"202210710"</f>
        <v>202210710</v>
      </c>
      <c r="E50" s="11" t="str">
        <f>"胡玉琪"</f>
        <v>胡玉琪</v>
      </c>
    </row>
    <row r="51" s="2" customFormat="1" ht="22" customHeight="1" spans="1:5">
      <c r="A51" s="11" t="s">
        <v>18</v>
      </c>
      <c r="B51" s="11" t="str">
        <f>"22070"</f>
        <v>22070</v>
      </c>
      <c r="C51" s="11">
        <v>1</v>
      </c>
      <c r="D51" s="11" t="str">
        <f>"202211905"</f>
        <v>202211905</v>
      </c>
      <c r="E51" s="11" t="str">
        <f>"魏兰"</f>
        <v>魏兰</v>
      </c>
    </row>
    <row r="52" s="2" customFormat="1" ht="22" customHeight="1" spans="1:5">
      <c r="A52" s="11"/>
      <c r="B52" s="11" t="str">
        <f t="shared" ref="B51:B53" si="13">"22070"</f>
        <v>22070</v>
      </c>
      <c r="C52" s="11"/>
      <c r="D52" s="11" t="str">
        <f>"202211129"</f>
        <v>202211129</v>
      </c>
      <c r="E52" s="11" t="str">
        <f>"曹姝乔"</f>
        <v>曹姝乔</v>
      </c>
    </row>
    <row r="53" s="2" customFormat="1" ht="22" customHeight="1" spans="1:5">
      <c r="A53" s="11"/>
      <c r="B53" s="11" t="str">
        <f t="shared" si="13"/>
        <v>22070</v>
      </c>
      <c r="C53" s="11"/>
      <c r="D53" s="11" t="str">
        <f>"202210209"</f>
        <v>202210209</v>
      </c>
      <c r="E53" s="11" t="str">
        <f>"袁欢"</f>
        <v>袁欢</v>
      </c>
    </row>
    <row r="54" s="2" customFormat="1" ht="22" customHeight="1" spans="1:5">
      <c r="A54" s="11"/>
      <c r="B54" s="11" t="str">
        <f>"22071"</f>
        <v>22071</v>
      </c>
      <c r="C54" s="11">
        <v>1</v>
      </c>
      <c r="D54" s="11" t="str">
        <f>"202210803"</f>
        <v>202210803</v>
      </c>
      <c r="E54" s="11" t="str">
        <f>"陈江华"</f>
        <v>陈江华</v>
      </c>
    </row>
    <row r="55" s="2" customFormat="1" ht="22" customHeight="1" spans="1:5">
      <c r="A55" s="11"/>
      <c r="B55" s="11" t="str">
        <f t="shared" ref="B54:B56" si="14">"22071"</f>
        <v>22071</v>
      </c>
      <c r="C55" s="11"/>
      <c r="D55" s="11" t="str">
        <f>"202211004"</f>
        <v>202211004</v>
      </c>
      <c r="E55" s="11" t="str">
        <f>"易丹丹"</f>
        <v>易丹丹</v>
      </c>
    </row>
    <row r="56" s="2" customFormat="1" ht="22" customHeight="1" spans="1:5">
      <c r="A56" s="11"/>
      <c r="B56" s="11" t="str">
        <f t="shared" si="14"/>
        <v>22071</v>
      </c>
      <c r="C56" s="11"/>
      <c r="D56" s="11" t="str">
        <f>"202211817"</f>
        <v>202211817</v>
      </c>
      <c r="E56" s="11" t="str">
        <f>"张琼元"</f>
        <v>张琼元</v>
      </c>
    </row>
    <row r="57" s="2" customFormat="1" ht="22" customHeight="1" spans="1:5">
      <c r="A57" s="11" t="s">
        <v>19</v>
      </c>
      <c r="B57" s="11" t="str">
        <f>"22073"</f>
        <v>22073</v>
      </c>
      <c r="C57" s="11">
        <v>1</v>
      </c>
      <c r="D57" s="11" t="str">
        <f>"202211128"</f>
        <v>202211128</v>
      </c>
      <c r="E57" s="11" t="str">
        <f>"李晨"</f>
        <v>李晨</v>
      </c>
    </row>
    <row r="58" s="2" customFormat="1" ht="22" customHeight="1" spans="1:5">
      <c r="A58" s="11"/>
      <c r="B58" s="11" t="str">
        <f t="shared" ref="B57:B59" si="15">"22073"</f>
        <v>22073</v>
      </c>
      <c r="C58" s="11"/>
      <c r="D58" s="11" t="str">
        <f>"202210910"</f>
        <v>202210910</v>
      </c>
      <c r="E58" s="11" t="str">
        <f>"胡梦婷"</f>
        <v>胡梦婷</v>
      </c>
    </row>
    <row r="59" s="2" customFormat="1" ht="22" customHeight="1" spans="1:5">
      <c r="A59" s="11"/>
      <c r="B59" s="11" t="str">
        <f t="shared" si="15"/>
        <v>22073</v>
      </c>
      <c r="C59" s="11"/>
      <c r="D59" s="11" t="str">
        <f>"202211314"</f>
        <v>202211314</v>
      </c>
      <c r="E59" s="11" t="str">
        <f>"毛玉"</f>
        <v>毛玉</v>
      </c>
    </row>
    <row r="60" s="2" customFormat="1" ht="22" customHeight="1" spans="1:5">
      <c r="A60" s="11"/>
      <c r="B60" s="11" t="str">
        <f>"22074"</f>
        <v>22074</v>
      </c>
      <c r="C60" s="11">
        <v>1</v>
      </c>
      <c r="D60" s="11" t="str">
        <f>"202210309"</f>
        <v>202210309</v>
      </c>
      <c r="E60" s="11" t="str">
        <f>"张晨"</f>
        <v>张晨</v>
      </c>
    </row>
    <row r="61" s="2" customFormat="1" ht="22" customHeight="1" spans="1:5">
      <c r="A61" s="11"/>
      <c r="B61" s="11" t="str">
        <f t="shared" ref="B60:B62" si="16">"22074"</f>
        <v>22074</v>
      </c>
      <c r="C61" s="11"/>
      <c r="D61" s="11" t="str">
        <f>"202211106"</f>
        <v>202211106</v>
      </c>
      <c r="E61" s="11" t="str">
        <f>"王鼎尊"</f>
        <v>王鼎尊</v>
      </c>
    </row>
    <row r="62" s="2" customFormat="1" ht="22" customHeight="1" spans="1:5">
      <c r="A62" s="11"/>
      <c r="B62" s="11" t="str">
        <f t="shared" si="16"/>
        <v>22074</v>
      </c>
      <c r="C62" s="11"/>
      <c r="D62" s="11" t="str">
        <f>"202210901"</f>
        <v>202210901</v>
      </c>
      <c r="E62" s="11" t="str">
        <f>"龚霭霭"</f>
        <v>龚霭霭</v>
      </c>
    </row>
    <row r="63" s="2" customFormat="1" ht="22" customHeight="1" spans="1:5">
      <c r="A63" s="11" t="s">
        <v>20</v>
      </c>
      <c r="B63" s="11" t="str">
        <f>"22075"</f>
        <v>22075</v>
      </c>
      <c r="C63" s="11">
        <v>1</v>
      </c>
      <c r="D63" s="11" t="str">
        <f>"202210721"</f>
        <v>202210721</v>
      </c>
      <c r="E63" s="11" t="str">
        <f>"黄松"</f>
        <v>黄松</v>
      </c>
    </row>
    <row r="64" s="2" customFormat="1" ht="22" customHeight="1" spans="1:5">
      <c r="A64" s="11"/>
      <c r="B64" s="11" t="str">
        <f t="shared" ref="B63:B65" si="17">"22075"</f>
        <v>22075</v>
      </c>
      <c r="C64" s="11"/>
      <c r="D64" s="11" t="str">
        <f>"202211507"</f>
        <v>202211507</v>
      </c>
      <c r="E64" s="11" t="str">
        <f>"谭何清"</f>
        <v>谭何清</v>
      </c>
    </row>
    <row r="65" s="2" customFormat="1" ht="22" customHeight="1" spans="1:5">
      <c r="A65" s="11"/>
      <c r="B65" s="11" t="str">
        <f t="shared" si="17"/>
        <v>22075</v>
      </c>
      <c r="C65" s="11"/>
      <c r="D65" s="11" t="str">
        <f>"202210628"</f>
        <v>202210628</v>
      </c>
      <c r="E65" s="11" t="str">
        <f>"徐勇"</f>
        <v>徐勇</v>
      </c>
    </row>
    <row r="66" s="2" customFormat="1" ht="22" customHeight="1" spans="1:5">
      <c r="A66" s="11"/>
      <c r="B66" s="11" t="str">
        <f t="shared" ref="B66:B68" si="18">"22076"</f>
        <v>22076</v>
      </c>
      <c r="C66" s="11">
        <v>1</v>
      </c>
      <c r="D66" s="11" t="str">
        <f>"202211327"</f>
        <v>202211327</v>
      </c>
      <c r="E66" s="11" t="str">
        <f>"王桂双"</f>
        <v>王桂双</v>
      </c>
    </row>
    <row r="67" s="2" customFormat="1" ht="22" customHeight="1" spans="1:5">
      <c r="A67" s="11"/>
      <c r="B67" s="11" t="str">
        <f t="shared" si="18"/>
        <v>22076</v>
      </c>
      <c r="C67" s="11"/>
      <c r="D67" s="11" t="str">
        <f>"202210627"</f>
        <v>202210627</v>
      </c>
      <c r="E67" s="11" t="str">
        <f>"沈莹莹"</f>
        <v>沈莹莹</v>
      </c>
    </row>
    <row r="68" s="2" customFormat="1" ht="22" customHeight="1" spans="1:5">
      <c r="A68" s="11"/>
      <c r="B68" s="11" t="str">
        <f t="shared" si="18"/>
        <v>22076</v>
      </c>
      <c r="C68" s="11"/>
      <c r="D68" s="11" t="str">
        <f>"202211908"</f>
        <v>202211908</v>
      </c>
      <c r="E68" s="11" t="str">
        <f>"秦金武"</f>
        <v>秦金武</v>
      </c>
    </row>
    <row r="69" s="2" customFormat="1" ht="22" customHeight="1" spans="1:5">
      <c r="A69" s="11"/>
      <c r="B69" s="11" t="str">
        <f t="shared" ref="B69:B71" si="19">"22077"</f>
        <v>22077</v>
      </c>
      <c r="C69" s="11">
        <v>1</v>
      </c>
      <c r="D69" s="11" t="str">
        <f>"202211715"</f>
        <v>202211715</v>
      </c>
      <c r="E69" s="11" t="str">
        <f>"吴松林"</f>
        <v>吴松林</v>
      </c>
    </row>
    <row r="70" s="2" customFormat="1" ht="22" customHeight="1" spans="1:5">
      <c r="A70" s="11"/>
      <c r="B70" s="11" t="str">
        <f t="shared" si="19"/>
        <v>22077</v>
      </c>
      <c r="C70" s="11"/>
      <c r="D70" s="11" t="str">
        <f>"202211426"</f>
        <v>202211426</v>
      </c>
      <c r="E70" s="11" t="str">
        <f>"齐亚铃"</f>
        <v>齐亚铃</v>
      </c>
    </row>
    <row r="71" s="2" customFormat="1" ht="22" customHeight="1" spans="1:5">
      <c r="A71" s="11"/>
      <c r="B71" s="11" t="str">
        <f t="shared" si="19"/>
        <v>22077</v>
      </c>
      <c r="C71" s="11"/>
      <c r="D71" s="11" t="str">
        <f>"202211022"</f>
        <v>202211022</v>
      </c>
      <c r="E71" s="11" t="str">
        <f>"陈梦琪"</f>
        <v>陈梦琪</v>
      </c>
    </row>
    <row r="72" s="2" customFormat="1" ht="22" customHeight="1" spans="1:5">
      <c r="A72" s="11"/>
      <c r="B72" s="11" t="str">
        <f t="shared" ref="B72:B74" si="20">"22078"</f>
        <v>22078</v>
      </c>
      <c r="C72" s="11">
        <v>1</v>
      </c>
      <c r="D72" s="11" t="str">
        <f>"202211624"</f>
        <v>202211624</v>
      </c>
      <c r="E72" s="11" t="str">
        <f>"高翔"</f>
        <v>高翔</v>
      </c>
    </row>
    <row r="73" s="2" customFormat="1" ht="22" customHeight="1" spans="1:5">
      <c r="A73" s="11"/>
      <c r="B73" s="11" t="str">
        <f t="shared" si="20"/>
        <v>22078</v>
      </c>
      <c r="C73" s="11"/>
      <c r="D73" s="11" t="str">
        <f>"202210703"</f>
        <v>202210703</v>
      </c>
      <c r="E73" s="11" t="str">
        <f>"袁鹰"</f>
        <v>袁鹰</v>
      </c>
    </row>
    <row r="74" s="2" customFormat="1" ht="22" customHeight="1" spans="1:5">
      <c r="A74" s="11"/>
      <c r="B74" s="11" t="str">
        <f t="shared" si="20"/>
        <v>22078</v>
      </c>
      <c r="C74" s="11"/>
      <c r="D74" s="11" t="str">
        <f>"202211726"</f>
        <v>202211726</v>
      </c>
      <c r="E74" s="11" t="str">
        <f>"崔贝"</f>
        <v>崔贝</v>
      </c>
    </row>
    <row r="75" s="2" customFormat="1" ht="22" customHeight="1" spans="1:5">
      <c r="A75" s="11"/>
      <c r="B75" s="11" t="str">
        <f t="shared" ref="B75:B77" si="21">"22079"</f>
        <v>22079</v>
      </c>
      <c r="C75" s="11">
        <v>1</v>
      </c>
      <c r="D75" s="11" t="str">
        <f>"202211713"</f>
        <v>202211713</v>
      </c>
      <c r="E75" s="11" t="str">
        <f>"徐苗"</f>
        <v>徐苗</v>
      </c>
    </row>
    <row r="76" s="2" customFormat="1" ht="22" customHeight="1" spans="1:5">
      <c r="A76" s="11"/>
      <c r="B76" s="11" t="str">
        <f t="shared" si="21"/>
        <v>22079</v>
      </c>
      <c r="C76" s="11"/>
      <c r="D76" s="11" t="str">
        <f>"202210630"</f>
        <v>202210630</v>
      </c>
      <c r="E76" s="11" t="str">
        <f>"谭晓琴"</f>
        <v>谭晓琴</v>
      </c>
    </row>
    <row r="77" s="2" customFormat="1" ht="22" customHeight="1" spans="1:5">
      <c r="A77" s="11"/>
      <c r="B77" s="11" t="str">
        <f t="shared" si="21"/>
        <v>22079</v>
      </c>
      <c r="C77" s="11"/>
      <c r="D77" s="11" t="str">
        <f>"202211629"</f>
        <v>202211629</v>
      </c>
      <c r="E77" s="11" t="str">
        <f>"王晓慧"</f>
        <v>王晓慧</v>
      </c>
    </row>
    <row r="78" s="2" customFormat="1" ht="22" customHeight="1" spans="1:5">
      <c r="A78" s="11" t="s">
        <v>21</v>
      </c>
      <c r="B78" s="11" t="str">
        <f>"22080"</f>
        <v>22080</v>
      </c>
      <c r="C78" s="11">
        <v>2</v>
      </c>
      <c r="D78" s="11" t="str">
        <f>"202211907"</f>
        <v>202211907</v>
      </c>
      <c r="E78" s="11" t="str">
        <f>"任向远"</f>
        <v>任向远</v>
      </c>
    </row>
    <row r="79" s="2" customFormat="1" ht="22" customHeight="1" spans="1:5">
      <c r="A79" s="11"/>
      <c r="B79" s="11" t="str">
        <f t="shared" ref="B78:B83" si="22">"22080"</f>
        <v>22080</v>
      </c>
      <c r="C79" s="11"/>
      <c r="D79" s="11" t="str">
        <f>"202211123"</f>
        <v>202211123</v>
      </c>
      <c r="E79" s="11" t="str">
        <f>"蒋松"</f>
        <v>蒋松</v>
      </c>
    </row>
    <row r="80" s="2" customFormat="1" ht="22" customHeight="1" spans="1:5">
      <c r="A80" s="11"/>
      <c r="B80" s="11" t="str">
        <f t="shared" si="22"/>
        <v>22080</v>
      </c>
      <c r="C80" s="11"/>
      <c r="D80" s="11" t="str">
        <f>"202211214"</f>
        <v>202211214</v>
      </c>
      <c r="E80" s="11" t="str">
        <f>"熊益林"</f>
        <v>熊益林</v>
      </c>
    </row>
    <row r="81" s="2" customFormat="1" ht="22" customHeight="1" spans="1:5">
      <c r="A81" s="11"/>
      <c r="B81" s="11" t="str">
        <f t="shared" si="22"/>
        <v>22080</v>
      </c>
      <c r="C81" s="11"/>
      <c r="D81" s="11" t="str">
        <f>"202210814"</f>
        <v>202210814</v>
      </c>
      <c r="E81" s="11" t="str">
        <f>"李宝剑"</f>
        <v>李宝剑</v>
      </c>
    </row>
    <row r="82" s="2" customFormat="1" ht="22" customHeight="1" spans="1:5">
      <c r="A82" s="11"/>
      <c r="B82" s="11" t="str">
        <f t="shared" si="22"/>
        <v>22080</v>
      </c>
      <c r="C82" s="11"/>
      <c r="D82" s="11" t="str">
        <f>"202211521"</f>
        <v>202211521</v>
      </c>
      <c r="E82" s="11" t="str">
        <f>"符秋实"</f>
        <v>符秋实</v>
      </c>
    </row>
    <row r="83" s="2" customFormat="1" ht="22" customHeight="1" spans="1:5">
      <c r="A83" s="11"/>
      <c r="B83" s="11" t="str">
        <f t="shared" si="22"/>
        <v>22080</v>
      </c>
      <c r="C83" s="11"/>
      <c r="D83" s="11" t="str">
        <f>"202211015"</f>
        <v>202211015</v>
      </c>
      <c r="E83" s="11" t="str">
        <f>"陈好戈"</f>
        <v>陈好戈</v>
      </c>
    </row>
    <row r="84" s="2" customFormat="1" ht="22" customHeight="1" spans="1:5">
      <c r="A84" s="11" t="s">
        <v>22</v>
      </c>
      <c r="B84" s="11" t="str">
        <f>"22081"</f>
        <v>22081</v>
      </c>
      <c r="C84" s="11">
        <v>2</v>
      </c>
      <c r="D84" s="11" t="str">
        <f>"202211328"</f>
        <v>202211328</v>
      </c>
      <c r="E84" s="11" t="str">
        <f>"朱微"</f>
        <v>朱微</v>
      </c>
    </row>
    <row r="85" s="2" customFormat="1" ht="22" customHeight="1" spans="1:5">
      <c r="A85" s="11"/>
      <c r="B85" s="11"/>
      <c r="C85" s="11"/>
      <c r="D85" s="11" t="str">
        <f>"202211318"</f>
        <v>202211318</v>
      </c>
      <c r="E85" s="11" t="str">
        <f>"蒋秀"</f>
        <v>蒋秀</v>
      </c>
    </row>
    <row r="86" s="2" customFormat="1" ht="22" customHeight="1" spans="1:5">
      <c r="A86" s="11"/>
      <c r="B86" s="11"/>
      <c r="C86" s="11"/>
      <c r="D86" s="11" t="str">
        <f>"202211108"</f>
        <v>202211108</v>
      </c>
      <c r="E86" s="11" t="str">
        <f>"黄莹"</f>
        <v>黄莹</v>
      </c>
    </row>
    <row r="87" s="2" customFormat="1" ht="22" customHeight="1" spans="1:5">
      <c r="A87" s="11"/>
      <c r="B87" s="11"/>
      <c r="C87" s="11"/>
      <c r="D87" s="11" t="str">
        <f>"202210817"</f>
        <v>202210817</v>
      </c>
      <c r="E87" s="11" t="str">
        <f>"吴海燕"</f>
        <v>吴海燕</v>
      </c>
    </row>
    <row r="88" s="2" customFormat="1" ht="22" customHeight="1" spans="1:5">
      <c r="A88" s="11"/>
      <c r="B88" s="11"/>
      <c r="C88" s="11"/>
      <c r="D88" s="11" t="str">
        <f>"202211603"</f>
        <v>202211603</v>
      </c>
      <c r="E88" s="11" t="str">
        <f>"江杰"</f>
        <v>江杰</v>
      </c>
    </row>
    <row r="89" s="2" customFormat="1" ht="22" customHeight="1" spans="1:5">
      <c r="A89" s="11"/>
      <c r="B89" s="11"/>
      <c r="C89" s="11"/>
      <c r="D89" s="11" t="str">
        <f>"202211514"</f>
        <v>202211514</v>
      </c>
      <c r="E89" s="11" t="str">
        <f>"阳倩格"</f>
        <v>阳倩格</v>
      </c>
    </row>
    <row r="90" s="2" customFormat="1" ht="22" customHeight="1" spans="1:5">
      <c r="A90" s="11"/>
      <c r="B90" s="11"/>
      <c r="C90" s="11"/>
      <c r="D90" s="11" t="str">
        <f>"202211202"</f>
        <v>202211202</v>
      </c>
      <c r="E90" s="11" t="str">
        <f>"侯世豪"</f>
        <v>侯世豪</v>
      </c>
    </row>
    <row r="91" s="2" customFormat="1" ht="22" customHeight="1" spans="1:5">
      <c r="A91" s="11"/>
      <c r="B91" s="11" t="str">
        <f t="shared" ref="B91:B93" si="23">"22082"</f>
        <v>22082</v>
      </c>
      <c r="C91" s="11">
        <v>1</v>
      </c>
      <c r="D91" s="11" t="str">
        <f>"202211628"</f>
        <v>202211628</v>
      </c>
      <c r="E91" s="11" t="str">
        <f>"聂慧慧"</f>
        <v>聂慧慧</v>
      </c>
    </row>
    <row r="92" s="2" customFormat="1" ht="22" customHeight="1" spans="1:5">
      <c r="A92" s="11"/>
      <c r="B92" s="11" t="str">
        <f t="shared" si="23"/>
        <v>22082</v>
      </c>
      <c r="C92" s="11"/>
      <c r="D92" s="11" t="str">
        <f>"202211510"</f>
        <v>202211510</v>
      </c>
      <c r="E92" s="11" t="str">
        <f>"田威"</f>
        <v>田威</v>
      </c>
    </row>
    <row r="93" s="2" customFormat="1" ht="22" customHeight="1" spans="1:5">
      <c r="A93" s="11"/>
      <c r="B93" s="11" t="str">
        <f t="shared" si="23"/>
        <v>22082</v>
      </c>
      <c r="C93" s="11"/>
      <c r="D93" s="11" t="str">
        <f>"202211207"</f>
        <v>202211207</v>
      </c>
      <c r="E93" s="11" t="str">
        <f>"周付强"</f>
        <v>周付强</v>
      </c>
    </row>
    <row r="94" s="2" customFormat="1" ht="22" customHeight="1" spans="1:5">
      <c r="A94" s="11" t="s">
        <v>23</v>
      </c>
      <c r="B94" s="11" t="str">
        <f>"22083"</f>
        <v>22083</v>
      </c>
      <c r="C94" s="11">
        <v>1</v>
      </c>
      <c r="D94" s="11" t="str">
        <f>"202210328"</f>
        <v>202210328</v>
      </c>
      <c r="E94" s="11" t="str">
        <f>"李文健"</f>
        <v>李文健</v>
      </c>
    </row>
    <row r="95" s="2" customFormat="1" ht="22" customHeight="1" spans="1:5">
      <c r="A95" s="11" t="s">
        <v>23</v>
      </c>
      <c r="B95" s="11" t="str">
        <f t="shared" ref="B94:B96" si="24">"22083"</f>
        <v>22083</v>
      </c>
      <c r="C95" s="11"/>
      <c r="D95" s="11" t="str">
        <f>"202211829"</f>
        <v>202211829</v>
      </c>
      <c r="E95" s="11" t="str">
        <f>"谢佳伟"</f>
        <v>谢佳伟</v>
      </c>
    </row>
    <row r="96" s="2" customFormat="1" ht="22" customHeight="1" spans="1:5">
      <c r="A96" s="11" t="s">
        <v>23</v>
      </c>
      <c r="B96" s="11" t="str">
        <f t="shared" si="24"/>
        <v>22083</v>
      </c>
      <c r="C96" s="11"/>
      <c r="D96" s="11" t="str">
        <f>"202211701"</f>
        <v>202211701</v>
      </c>
      <c r="E96" s="11" t="str">
        <f>"李凯丽"</f>
        <v>李凯丽</v>
      </c>
    </row>
    <row r="97" s="3" customFormat="1" ht="14.25"/>
    <row r="98" s="3" customFormat="1" ht="14.25"/>
    <row r="99" s="3" customFormat="1" ht="14.25"/>
    <row r="100" s="3" customFormat="1" ht="14.25"/>
    <row r="101" s="3" customFormat="1" ht="14.25"/>
    <row r="102" s="3" customFormat="1" ht="14.25"/>
    <row r="103" s="3" customFormat="1" ht="14.25"/>
    <row r="104" s="3" customFormat="1" ht="14.25"/>
    <row r="105" s="3" customFormat="1" ht="14.25"/>
    <row r="106" s="3" customFormat="1" ht="14.25"/>
    <row r="107" s="3" customFormat="1" ht="14.25"/>
    <row r="108" s="3" customFormat="1" ht="14.25"/>
    <row r="109" s="3" customFormat="1" ht="14.25"/>
    <row r="110" s="3" customFormat="1" ht="14.25"/>
    <row r="111" s="3" customFormat="1" ht="14.25"/>
    <row r="112" s="3" customFormat="1" ht="14.25"/>
    <row r="113" s="3" customFormat="1" ht="14.25"/>
    <row r="114" s="3" customFormat="1" ht="14.25"/>
    <row r="115" s="3" customFormat="1" ht="14.25"/>
    <row r="116" s="3" customFormat="1" ht="14.25"/>
    <row r="117" s="3" customFormat="1" ht="14.25"/>
    <row r="118" s="3" customFormat="1" ht="14.25"/>
    <row r="119" s="3" customFormat="1" ht="14.25"/>
    <row r="120" s="3" customFormat="1" ht="14.25"/>
  </sheetData>
  <mergeCells count="74">
    <mergeCell ref="A2:E2"/>
    <mergeCell ref="A4:A6"/>
    <mergeCell ref="A7:A9"/>
    <mergeCell ref="A10:A14"/>
    <mergeCell ref="A15:A20"/>
    <mergeCell ref="A21:A23"/>
    <mergeCell ref="A24:A26"/>
    <mergeCell ref="A27:A35"/>
    <mergeCell ref="A36:A38"/>
    <mergeCell ref="A39:A41"/>
    <mergeCell ref="A42:A47"/>
    <mergeCell ref="A48:A50"/>
    <mergeCell ref="A51:A56"/>
    <mergeCell ref="A57:A62"/>
    <mergeCell ref="A63:A77"/>
    <mergeCell ref="A78:A83"/>
    <mergeCell ref="A84:A93"/>
    <mergeCell ref="A94:A96"/>
    <mergeCell ref="B4:B6"/>
    <mergeCell ref="B7:B9"/>
    <mergeCell ref="B10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3"/>
    <mergeCell ref="B84:B90"/>
    <mergeCell ref="B91:B93"/>
    <mergeCell ref="B94:B96"/>
    <mergeCell ref="C4:C6"/>
    <mergeCell ref="C7:C9"/>
    <mergeCell ref="C10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45:C47"/>
    <mergeCell ref="C48:C50"/>
    <mergeCell ref="C51:C53"/>
    <mergeCell ref="C54:C56"/>
    <mergeCell ref="C57:C59"/>
    <mergeCell ref="C60:C62"/>
    <mergeCell ref="C63:C65"/>
    <mergeCell ref="C66:C68"/>
    <mergeCell ref="C69:C71"/>
    <mergeCell ref="C72:C74"/>
    <mergeCell ref="C75:C77"/>
    <mergeCell ref="C78:C83"/>
    <mergeCell ref="C84:C90"/>
    <mergeCell ref="C91:C93"/>
    <mergeCell ref="C94:C96"/>
  </mergeCells>
  <pageMargins left="0.472222222222222" right="0.511805555555556" top="0.629861111111111" bottom="0.511805555555556" header="0.5" footer="0.5"/>
  <pageSetup paperSize="9" scale="9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</dc:creator>
  <cp:lastModifiedBy>macbook</cp:lastModifiedBy>
  <dcterms:created xsi:type="dcterms:W3CDTF">2022-07-22T07:39:00Z</dcterms:created>
  <dcterms:modified xsi:type="dcterms:W3CDTF">2022-07-26T11:47:03Z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198CF1F1B20E4C8993999CC1D20DF4FB</vt:lpwstr>
  </property>
  <property fmtid="{D5CDD505-2E9C-101B-9397-08002B2CF9AE}" pid="3" name="KSOProductBuildVer">
    <vt:lpwstr>2052-11.1.0.11551</vt:lpwstr>
  </property>
</Properties>
</file>